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730" windowHeight="9975"/>
  </bookViews>
  <sheets>
    <sheet name="RENTABILIDAD CALIDAD DE LECHE" sheetId="1" r:id="rId1"/>
  </sheets>
  <definedNames>
    <definedName name="_xlnm.Print_Area" localSheetId="0">'RENTABILIDAD CALIDAD DE LECHE'!$A$1:$P$16</definedName>
  </definedNames>
  <calcPr calcId="125725"/>
</workbook>
</file>

<file path=xl/calcChain.xml><?xml version="1.0" encoding="utf-8"?>
<calcChain xmlns="http://schemas.openxmlformats.org/spreadsheetml/2006/main">
  <c r="N13" i="1"/>
  <c r="M11"/>
  <c r="M12"/>
  <c r="M13"/>
  <c r="M14"/>
  <c r="M15"/>
  <c r="P13"/>
  <c r="O13"/>
  <c r="K11"/>
  <c r="K12"/>
  <c r="K13"/>
  <c r="K15"/>
  <c r="L13"/>
  <c r="J13"/>
  <c r="I11"/>
  <c r="I12"/>
  <c r="I13"/>
  <c r="I15"/>
  <c r="H5" l="1"/>
  <c r="L5" s="1"/>
  <c r="H6"/>
  <c r="L6" s="1"/>
  <c r="H7"/>
  <c r="L7" s="1"/>
  <c r="H8"/>
  <c r="L8" s="1"/>
  <c r="H9"/>
  <c r="L9" s="1"/>
  <c r="H10"/>
  <c r="L10" s="1"/>
  <c r="H11"/>
  <c r="L11" s="1"/>
  <c r="H12"/>
  <c r="L12" s="1"/>
  <c r="H13"/>
  <c r="H14"/>
  <c r="L14" s="1"/>
  <c r="H15"/>
  <c r="L15" s="1"/>
  <c r="H4"/>
  <c r="L4" s="1"/>
  <c r="E5"/>
  <c r="I5" s="1"/>
  <c r="M5" s="1"/>
  <c r="F5"/>
  <c r="J5" s="1"/>
  <c r="N5" s="1"/>
  <c r="G5"/>
  <c r="K5" s="1"/>
  <c r="E6"/>
  <c r="I6" s="1"/>
  <c r="M6" s="1"/>
  <c r="F6"/>
  <c r="J6" s="1"/>
  <c r="N6" s="1"/>
  <c r="G6"/>
  <c r="K6" s="1"/>
  <c r="P6" s="1"/>
  <c r="E7"/>
  <c r="I7" s="1"/>
  <c r="M7" s="1"/>
  <c r="F7"/>
  <c r="J7" s="1"/>
  <c r="N7" s="1"/>
  <c r="G7"/>
  <c r="K7" s="1"/>
  <c r="P7" s="1"/>
  <c r="E8"/>
  <c r="I8" s="1"/>
  <c r="M8" s="1"/>
  <c r="F8"/>
  <c r="J8" s="1"/>
  <c r="N8" s="1"/>
  <c r="G8"/>
  <c r="K8" s="1"/>
  <c r="P8" s="1"/>
  <c r="E9"/>
  <c r="I9" s="1"/>
  <c r="M9" s="1"/>
  <c r="F9"/>
  <c r="J9" s="1"/>
  <c r="N9" s="1"/>
  <c r="G9"/>
  <c r="K9" s="1"/>
  <c r="P9" s="1"/>
  <c r="E10"/>
  <c r="I10" s="1"/>
  <c r="M10" s="1"/>
  <c r="F10"/>
  <c r="J10" s="1"/>
  <c r="N10" s="1"/>
  <c r="G10"/>
  <c r="K10" s="1"/>
  <c r="P10" s="1"/>
  <c r="E11"/>
  <c r="F11"/>
  <c r="J11" s="1"/>
  <c r="G11"/>
  <c r="E12"/>
  <c r="F12"/>
  <c r="J12" s="1"/>
  <c r="G12"/>
  <c r="E13"/>
  <c r="F13"/>
  <c r="G13"/>
  <c r="E14"/>
  <c r="I14" s="1"/>
  <c r="F14"/>
  <c r="J14" s="1"/>
  <c r="G14"/>
  <c r="K14" s="1"/>
  <c r="E15"/>
  <c r="F15"/>
  <c r="J15" s="1"/>
  <c r="G15"/>
  <c r="G4"/>
  <c r="K4" s="1"/>
  <c r="B16"/>
  <c r="E16" s="1"/>
  <c r="F4"/>
  <c r="J4" s="1"/>
  <c r="E4"/>
  <c r="I4" s="1"/>
  <c r="O15" l="1"/>
  <c r="N15"/>
  <c r="P15" s="1"/>
  <c r="O14"/>
  <c r="N14"/>
  <c r="P14" s="1"/>
  <c r="N12"/>
  <c r="O12"/>
  <c r="P12"/>
  <c r="P5"/>
  <c r="L16"/>
  <c r="O4"/>
  <c r="M4"/>
  <c r="M16" s="1"/>
  <c r="J16"/>
  <c r="N4"/>
  <c r="O11"/>
  <c r="N11"/>
  <c r="P11"/>
  <c r="K16"/>
  <c r="O10"/>
  <c r="O9"/>
  <c r="O8"/>
  <c r="O7"/>
  <c r="O6"/>
  <c r="O5"/>
  <c r="I16"/>
  <c r="G16"/>
  <c r="F16"/>
  <c r="P4" l="1"/>
  <c r="P16" s="1"/>
  <c r="O16"/>
  <c r="N16"/>
</calcChain>
</file>

<file path=xl/sharedStrings.xml><?xml version="1.0" encoding="utf-8"?>
<sst xmlns="http://schemas.openxmlformats.org/spreadsheetml/2006/main" count="97" uniqueCount="60">
  <si>
    <t>ELIJA SU INDUSTRIA</t>
  </si>
  <si>
    <t>INDUSTRIA1</t>
  </si>
  <si>
    <t>INDUSTRIA2</t>
  </si>
  <si>
    <t>INDUSTRIA3</t>
  </si>
  <si>
    <t>INDUSTRIA4</t>
  </si>
  <si>
    <t>INDUSTRIA5</t>
  </si>
  <si>
    <t>MES</t>
  </si>
  <si>
    <t>LITROS</t>
  </si>
  <si>
    <t>BACTERIAS</t>
  </si>
  <si>
    <t>B BACT</t>
  </si>
  <si>
    <t>B CS</t>
  </si>
  <si>
    <t>P BACT</t>
  </si>
  <si>
    <t>P CS</t>
  </si>
  <si>
    <t>BONIFICACION BACTERIAS</t>
  </si>
  <si>
    <t>BONIFICACION CELULAS</t>
  </si>
  <si>
    <t>PENALIZACION BACTERIAS</t>
  </si>
  <si>
    <t>PENALIZACION CELULAS</t>
  </si>
  <si>
    <t>LUCRO CESANTE BACTERIAS</t>
  </si>
  <si>
    <t>LUCRO CESANTE CELULAS</t>
  </si>
  <si>
    <t>COBRO REAL</t>
  </si>
  <si>
    <t>PERDIDA RENTABILIDAD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</si>
  <si>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</si>
  <si>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</si>
  <si>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</si>
  <si>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</si>
  <si>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</si>
  <si>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</si>
  <si>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</si>
  <si>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</si>
  <si>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</si>
  <si>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</si>
  <si>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</si>
  <si>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</si>
  <si>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</si>
  <si>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CELULAS</t>
  </si>
  <si>
    <t>INDUSTRIA 1</t>
  </si>
  <si>
    <t>INDUSTRIA 2</t>
  </si>
  <si>
    <t>INDUSTRIA 3</t>
  </si>
  <si>
    <t>INDUSTRIA 4</t>
  </si>
  <si>
    <t>INDUSTRIA 5</t>
  </si>
  <si>
    <t>euros/litro</t>
  </si>
  <si>
    <t>BONIFICACIÓN €/LITRO</t>
  </si>
  <si>
    <t>menos 500</t>
  </si>
  <si>
    <t>menos 750</t>
  </si>
  <si>
    <t>menos 100</t>
  </si>
  <si>
    <t>501-750</t>
  </si>
  <si>
    <t>751-1000</t>
  </si>
  <si>
    <t>501-1000</t>
  </si>
  <si>
    <t>101-500</t>
  </si>
  <si>
    <t>1001-1250</t>
  </si>
  <si>
    <t>PENALIZACIÓN €/LITRO</t>
  </si>
  <si>
    <t>1001-1500</t>
  </si>
  <si>
    <t>1251-1500</t>
  </si>
  <si>
    <t>1501-1750</t>
  </si>
  <si>
    <t>más 1500</t>
  </si>
  <si>
    <t>1501-2000</t>
  </si>
  <si>
    <t>1751-2000</t>
  </si>
  <si>
    <t>más 2000</t>
  </si>
  <si>
    <t>1501-3000</t>
  </si>
  <si>
    <t>más de 3000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</si>
</sst>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1">
    <dxf>
      <alignment horizontal="center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1" displayName="Tabla1" ref="A3:P16" totalsRowShown="0" headerRowDxfId="0">
  <autoFilter ref="A3:P16"/>
  <tableColumns count="16">
    <tableColumn id="1" name="MES"/>
    <tableColumn id="2" name="LITROS"/>
    <tableColumn id="3" name="BACTERIAS"/>
    <tableColumn id="4" name="CELULAS"/>
    <tableColumn id="5" name="B BACT">
      <calculatedColumnFormula>IF(OR(B4="",C4=""),"",IF(AND($A$1=$AA$2,C4&lt;=100),0.012,IF(AND($A$1=$AA$2,C4&lt;=500),0.006,0)))</calculatedColumnFormula>
    </tableColumn>
    <tableColumn id="6" name="B CS">
      <calculatedColumnFormula>IF(OR(B4="",D4=""),"",IF(AND($A$1=$AA$2,D4&lt;=500),0.012,IF(AND($A$1=$AA$2,D4&lt;=1000),0.006,IF(AND($A$1=$AA$3,D4&lt;=500),0.018,IF(AND($A$1=$AA$3,D4&lt;=750),0.012,IF(AND($A$1=$AA$3,D4&lt;=1000),0.006,IF(AND($A$1=$AA$4,D4&lt;=750),0.018,IF(AND($A$1=$AA$4,D4&lt;=1000),0.012,IF(AND($A$1=$AA$4,D4&lt;=1250),0.006,IF(AND($A$1=$AA$5,D4&lt;=500),0.012,IF(AND($A$1=$AA$5,D4&lt;=750),0.006,IF(AND($A$1=$AA$6,D4&lt;=750),0.012,IF(AND($A$1=$AA$6,D4&lt;=1000),0.006,0)))))))))))))</calculatedColumnFormula>
    </tableColumn>
    <tableColumn id="7" name="P BACT">
      <calculatedColumnFormula>IF(OR(B4="",C4=""),"",IF(AND($A$1=$AA$2,C4&gt;3000),0.06,IF(AND($A$1=$AA$2,C4&gt;1500),0.03,IF(AND($A$1=$AA$2,C4&gt;1000),0.006,IF(AND($A$1=$AA$3,C4&gt;1500),0.09,IF(AND($A$1=$AA$3,C4&gt;1000),0.06,IF(AND($A$1=$AA$3,C4&gt;500),0.03,IF(AND($A$1=$AA$4,C4&gt;1500),0.09,IF(AND($A$1=$AA$4,C4&gt;1000),0.06,IF(AND($A$1=$AA$4,C4&gt;500),0.03,IF(AND($A$1=$AA$5,C4&gt;1500),0.09,IF(AND($A$1=$AA$5,C4&gt;1000),0.06,IF(AND($A$1=$AA$5,C4&gt;500),0.03,IF(AND($A$1=$AA$6,C4&gt;1500),0.09,IF(AND($A$1=$AA$6,C4&gt;1000),0.06,IF(AND($A$1=$AA$6,C4&gt;500),0.03,0))))))))))))))))</calculatedColumnFormula>
    </tableColumn>
    <tableColumn id="8" name="P CS"/>
    <tableColumn id="9" name="BONIFICACION BACTERIAS"/>
    <tableColumn id="10" name="BONIFICACION CELULAS"/>
    <tableColumn id="11" name="PENALIZACION BACTERIAS"/>
    <tableColumn id="12" name="PENALIZACION CELULAS"/>
    <tableColumn id="13" name="LUCRO CESANTE BACTERIAS"/>
    <tableColumn id="14" name="LUCRO CESANTE CELULAS"/>
    <tableColumn id="15" name="COBRO REAL"/>
    <tableColumn id="16" name="PERDIDA RENTABILIDA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0"/>
  <sheetViews>
    <sheetView tabSelected="1" view="pageLayout" zoomScaleNormal="100" workbookViewId="0"/>
  </sheetViews>
  <sheetFormatPr baseColWidth="10" defaultRowHeight="15"/>
  <cols>
    <col min="1" max="1" width="17.7109375" customWidth="1"/>
    <col min="2" max="2" width="9.5703125" customWidth="1"/>
    <col min="3" max="3" width="10.5703125" customWidth="1"/>
    <col min="4" max="4" width="11.28515625" customWidth="1"/>
    <col min="5" max="5" width="10.85546875" hidden="1" customWidth="1"/>
    <col min="6" max="6" width="8.7109375" hidden="1" customWidth="1"/>
    <col min="7" max="7" width="10.85546875" hidden="1" customWidth="1"/>
    <col min="8" max="8" width="8.7109375" hidden="1" customWidth="1"/>
    <col min="9" max="9" width="14.28515625" customWidth="1"/>
    <col min="10" max="10" width="14.140625" customWidth="1"/>
    <col min="11" max="11" width="14.28515625" customWidth="1"/>
    <col min="12" max="12" width="14.42578125" customWidth="1"/>
    <col min="13" max="13" width="14.7109375" customWidth="1"/>
    <col min="14" max="14" width="13.28515625" customWidth="1"/>
    <col min="15" max="15" width="9.7109375" customWidth="1"/>
    <col min="16" max="16" width="15.7109375" customWidth="1"/>
  </cols>
  <sheetData>
    <row r="1" spans="1:27">
      <c r="A1" s="8" t="s">
        <v>0</v>
      </c>
      <c r="AA1" t="s">
        <v>0</v>
      </c>
    </row>
    <row r="2" spans="1:27">
      <c r="AA2" t="s">
        <v>1</v>
      </c>
    </row>
    <row r="3" spans="1:27" ht="45">
      <c r="A3" s="1" t="s">
        <v>6</v>
      </c>
      <c r="B3" s="6" t="s">
        <v>7</v>
      </c>
      <c r="C3" s="6" t="s">
        <v>8</v>
      </c>
      <c r="D3" s="6" t="s">
        <v>34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/>
      <c r="AA3" t="s">
        <v>2</v>
      </c>
    </row>
    <row r="4" spans="1:27">
      <c r="A4" t="s">
        <v>21</v>
      </c>
      <c r="B4" s="7"/>
      <c r="C4" s="7"/>
      <c r="D4" s="7"/>
      <c r="E4" t="str">
        <f>IF(OR(B4="",C4=""),"",IF(AND($A$1=$AA$2,C4&lt;=100),0.012,IF(AND($A$1=$AA$2,C4&lt;=500),0.006,0)))</f>
        <v/>
      </c>
      <c r="F4" t="str">
        <f>IF(OR(B4="",D4=""),"",IF(AND($A$1=$AA$2,D4&lt;=500),0.012,IF(AND($A$1=$AA$2,D4&lt;=1000),0.006,IF(AND($A$1=$AA$3,D4&lt;=500),0.018,IF(AND($A$1=$AA$3,D4&lt;=750),0.012,IF(AND($A$1=$AA$3,D4&lt;=1000),0.006,IF(AND($A$1=$AA$4,D4&lt;=750),0.018,IF(AND($A$1=$AA$4,D4&lt;=1000),0.012,IF(AND($A$1=$AA$4,D4&lt;=1250),0.006,IF(AND($A$1=$AA$5,D4&lt;=500),0.012,IF(AND($A$1=$AA$5,D4&lt;=750),0.006,IF(AND($A$1=$AA$6,D4&lt;=750),0.012,IF(AND($A$1=$AA$6,D4&lt;=1000),0.006,0)))))))))))))</f>
        <v/>
      </c>
      <c r="G4" t="str">
        <f>IF(OR(B4="",C4=""),"",IF(AND($A$1=$AA$2,C4&gt;3000),0.06,IF(AND($A$1=$AA$2,C4&gt;1500),0.03,IF(AND($A$1=$AA$2,C4&gt;1000),0.006,IF(AND($A$1=$AA$3,C4&gt;1500),0.09,IF(AND($A$1=$AA$3,C4&gt;1000),0.06,IF(AND($A$1=$AA$3,C4&gt;500),0.03,IF(AND($A$1=$AA$4,C4&gt;1500),0.09,IF(AND($A$1=$AA$4,C4&gt;1000),0.06,IF(AND($A$1=$AA$4,C4&gt;500),0.03,IF(AND($A$1=$AA$5,C4&gt;1500),0.09,IF(AND($A$1=$AA$5,C4&gt;1000),0.06,IF(AND($A$1=$AA$5,C4&gt;500),0.03,IF(AND($A$1=$AA$6,C4&gt;1500),0.09,IF(AND($A$1=$AA$6,C4&gt;1000),0.06,IF(AND($A$1=$AA$6,C4&gt;500),0.03,0))))))))))))))))</f>
        <v/>
      </c>
      <c r="H4" t="str">
        <f>IF(OR(B4="",D4=""),"",IF(AND($A$1=$AA$2,D4&gt;1500),0.012,IF(AND($A$1=$AA$2,D4&gt;1000),0.006,IF(AND($A$1=$AA$3,D4&gt;2000),0.018,IF(AND($A$1=$AA$3,D4&gt;1500),0.012,IF(AND($A$1=$AA$3,D4&gt;1250),0.006,IF(AND($A$1=$AA$4,D4&gt;2000),0.018,IF(AND($A$1=$AA$4,D4&gt;1750),0.012,IF(AND($A$1=$AA$4,D4&gt;1500),0.006,IF(AND($A$1=$AA$5,D4&gt;2000),0.018,IF(AND($A$1=$AA$5,D4&gt;1500),0.012,IF(AND($A$1=$AA$5,D4&gt;1250),0.006,IF(AND($A$1=$AA$6,D4&gt;2000),0.018,IF(AND($A$1=$AA$6,D4&gt;1750),0.012,IF(AND($A$1=$AA$6,D4&gt;1500),0.006,0)))))))))))))))</f>
        <v/>
      </c>
      <c r="I4" t="str">
        <f>IF(OR(B4="",C4=""),"",B4*E4)</f>
        <v/>
      </c>
      <c r="J4" t="str">
        <f>IF(OR(B4="",D4=""),"",B4*F4)</f>
        <v/>
      </c>
      <c r="K4" t="str">
        <f>IF(OR(B4="",C4=""),"",B4*G4)</f>
        <v/>
      </c>
      <c r="L4" t="str">
        <f>IF(OR(B4="",D4=""),"",B4*H4)</f>
        <v/>
      </c>
      <c r="M4" t="str">
        <f>IF(OR(B4="",C4=""),"",IF($A$1=$AA$2,(0.012*B4)-I4,0))</f>
        <v/>
      </c>
      <c r="N4" t="str">
        <f>IF(OR(B4="",D4=""),"",IF($A$1=$AA$2,(0.012*B4)-J4,IF($A$1=$AA$3,(0.018*B4)-J4,IF($A$1=$AA$4,(0.018*B4)-J4,IF($A$1=$AA$5,(0.012*B4)-J4,IF($A$1=$AA$6,(0.012*B4)-J4,0))))))</f>
        <v/>
      </c>
      <c r="O4" t="str">
        <f>IF(B4="","",IF(AND(C4="",D4=""),"",IF(C4="",J4-L4,IF(D4="",I4-K4,I4+J4-K4-L4))))</f>
        <v/>
      </c>
      <c r="P4" t="str">
        <f>IF(B4="","",IF(AND(C4="",D4=""),"",IF(C4="",L4+N4,IF(D4="",K4+M4,K4+L4+M4+N4))))</f>
        <v/>
      </c>
      <c r="AA4" t="s">
        <v>3</v>
      </c>
    </row>
    <row r="5" spans="1:27">
      <c r="A5" t="s">
        <v>22</v>
      </c>
      <c r="B5" s="7"/>
      <c r="C5" s="7"/>
      <c r="D5" s="7"/>
      <c r="E5" t="str">
        <f t="shared" ref="E5:E16" si="0">IF(OR(B5="",C5=""),"",IF(AND($A$1=$AA$2,C5&lt;=100),0.012,IF(AND($A$1=$AA$2,C5&lt;=500),0.006,0)))</f>
        <v/>
      </c>
      <c r="F5" t="str">
        <f t="shared" ref="F5:F16" si="1">IF(OR(B5="",D5=""),"",IF(AND($A$1=$AA$2,D5&lt;=500),0.012,IF(AND($A$1=$AA$2,D5&lt;=1000),0.006,IF(AND($A$1=$AA$3,D5&lt;=500),0.018,IF(AND($A$1=$AA$3,D5&lt;=750),0.012,IF(AND($A$1=$AA$3,D5&lt;=1000),0.006,IF(AND($A$1=$AA$4,D5&lt;=750),0.018,IF(AND($A$1=$AA$4,D5&lt;=1000),0.012,IF(AND($A$1=$AA$4,D5&lt;=1250),0.006,IF(AND($A$1=$AA$5,D5&lt;=500),0.012,IF(AND($A$1=$AA$5,D5&lt;=750),0.006,IF(AND($A$1=$AA$6,D5&lt;=750),0.012,IF(AND($A$1=$AA$6,D5&lt;=1000),0.006,0)))))))))))))</f>
        <v/>
      </c>
      <c r="G5" t="str">
        <f t="shared" ref="G5:G16" si="2">IF(OR(B5="",C5=""),"",IF(AND($A$1=$AA$2,C5&gt;3000),0.06,IF(AND($A$1=$AA$2,C5&gt;1500),0.03,IF(AND($A$1=$AA$2,C5&gt;1000),0.006,IF(AND($A$1=$AA$3,C5&gt;1500),0.09,IF(AND($A$1=$AA$3,C5&gt;1000),0.06,IF(AND($A$1=$AA$3,C5&gt;500),0.03,IF(AND($A$1=$AA$4,C5&gt;1500),0.09,IF(AND($A$1=$AA$4,C5&gt;1000),0.06,IF(AND($A$1=$AA$4,C5&gt;500),0.03,IF(AND($A$1=$AA$5,C5&gt;1500),0.09,IF(AND($A$1=$AA$5,C5&gt;1000),0.06,IF(AND($A$1=$AA$5,C5&gt;500),0.03,IF(AND($A$1=$AA$6,C5&gt;1500),0.09,IF(AND($A$1=$AA$6,C5&gt;1000),0.06,IF(AND($A$1=$AA$6,C5&gt;500),0.03,0))))))))))))))))</f>
        <v/>
      </c>
      <c r="H5" t="str">
        <f t="shared" ref="H5:H15" si="3">IF(OR(B5="",D5=""),"",IF(AND($A$1=$AA$2,D5&gt;1500),0.012,IF(AND($A$1=$AA$2,D5&gt;1000),0.006,IF(AND($A$1=$AA$3,D5&gt;2000),0.018,IF(AND($A$1=$AA$3,D5&gt;1500),0.012,IF(AND($A$1=$AA$3,D5&gt;1250),0.006,IF(AND($A$1=$AA$4,D5&gt;2000),0.018,IF(AND($A$1=$AA$4,D5&gt;1750),0.012,IF(AND($A$1=$AA$4,D5&gt;1500),0.006,IF(AND($A$1=$AA$5,D5&gt;2000),0.018,IF(AND($A$1=$AA$5,D5&gt;1500),0.012,IF(AND($A$1=$AA$5,D5&gt;1250),0.006,IF(AND($A$1=$AA$6,D5&gt;2000),0.018,IF(AND($A$1=$AA$6,D5&gt;1750),0.012,IF(AND($A$1=$AA$6,D5&gt;1500),0.006,0)))))))))))))))</f>
        <v/>
      </c>
      <c r="I5" t="str">
        <f t="shared" ref="I5:I15" si="4">IF(OR(B5="",C5=""),"",B5*E5)</f>
        <v/>
      </c>
      <c r="J5" t="str">
        <f t="shared" ref="J5:J15" si="5">IF(OR(B5="",D5=""),"",B5*F5)</f>
        <v/>
      </c>
      <c r="K5" t="str">
        <f t="shared" ref="K5:K15" si="6">IF(OR(B5="",C5=""),"",B5*G5)</f>
        <v/>
      </c>
      <c r="L5" t="str">
        <f t="shared" ref="L5:L15" si="7">IF(OR(B5="",D5=""),"",B5*H5)</f>
        <v/>
      </c>
      <c r="M5" t="str">
        <f t="shared" ref="M5:M15" si="8">IF(OR(B5="",C5=""),"",IF($A$1=$AA$2,(0.012*B5)-I5,0))</f>
        <v/>
      </c>
      <c r="N5" t="str">
        <f t="shared" ref="N5:N15" si="9">IF(OR(B5="",D5=""),"",IF($A$1=$AA$2,(0.012*B5)-J5,IF($A$1=$AA$3,(0.018*B5)-J5,IF($A$1=$AA$4,(0.018*B5)-J5,IF($A$1=$AA$5,(0.012*B5)-J5,IF($A$1=$AA$6,(0.012*B5)-J5,0))))))</f>
        <v/>
      </c>
      <c r="O5" t="str">
        <f t="shared" ref="O5:O15" si="10">IF(B5="","",IF(AND(C5="",D5=""),"",IF(C5="",J5-L5,IF(D5="",I5-K5,I5+J5-K5-L5))))</f>
        <v/>
      </c>
      <c r="P5" t="str">
        <f t="shared" ref="P5:P15" si="11">IF(B5="","",IF(AND(C5="",D5=""),"",IF(C5="",L5+N5,IF(D5="",K5+M5,K5+L5+M5+N5))))</f>
        <v/>
      </c>
      <c r="AA5" t="s">
        <v>4</v>
      </c>
    </row>
    <row r="6" spans="1:27">
      <c r="A6" t="s">
        <v>23</v>
      </c>
      <c r="B6" s="7"/>
      <c r="C6" s="7"/>
      <c r="D6" s="7"/>
      <c r="E6" t="str">
        <f t="shared" si="0"/>
        <v/>
      </c>
      <c r="F6" t="str">
        <f t="shared" si="1"/>
        <v/>
      </c>
      <c r="G6" t="str">
        <f t="shared" si="2"/>
        <v/>
      </c>
      <c r="H6" t="str">
        <f t="shared" si="3"/>
        <v/>
      </c>
      <c r="I6" t="str">
        <f t="shared" si="4"/>
        <v/>
      </c>
      <c r="J6" t="str">
        <f t="shared" si="5"/>
        <v/>
      </c>
      <c r="K6" t="str">
        <f t="shared" si="6"/>
        <v/>
      </c>
      <c r="L6" t="str">
        <f t="shared" si="7"/>
        <v/>
      </c>
      <c r="M6" t="str">
        <f t="shared" si="8"/>
        <v/>
      </c>
      <c r="N6" t="str">
        <f t="shared" si="9"/>
        <v/>
      </c>
      <c r="O6" t="str">
        <f t="shared" si="10"/>
        <v/>
      </c>
      <c r="P6" t="str">
        <f t="shared" si="11"/>
        <v/>
      </c>
      <c r="AA6" t="s">
        <v>5</v>
      </c>
    </row>
    <row r="7" spans="1:27">
      <c r="A7" t="s">
        <v>24</v>
      </c>
      <c r="B7" s="7"/>
      <c r="C7" s="7"/>
      <c r="D7" s="7"/>
      <c r="E7" t="str">
        <f t="shared" si="0"/>
        <v/>
      </c>
      <c r="F7" t="str">
        <f t="shared" si="1"/>
        <v/>
      </c>
      <c r="G7" t="str">
        <f t="shared" si="2"/>
        <v/>
      </c>
      <c r="H7" t="str">
        <f t="shared" si="3"/>
        <v/>
      </c>
      <c r="I7" t="str">
        <f t="shared" si="4"/>
        <v/>
      </c>
      <c r="J7" t="str">
        <f t="shared" si="5"/>
        <v/>
      </c>
      <c r="K7" t="str">
        <f t="shared" si="6"/>
        <v/>
      </c>
      <c r="L7" t="str">
        <f t="shared" si="7"/>
        <v/>
      </c>
      <c r="M7" t="str">
        <f t="shared" si="8"/>
        <v/>
      </c>
      <c r="N7" t="str">
        <f t="shared" si="9"/>
        <v/>
      </c>
      <c r="O7" t="str">
        <f t="shared" si="10"/>
        <v/>
      </c>
      <c r="P7" t="str">
        <f t="shared" si="11"/>
        <v/>
      </c>
    </row>
    <row r="8" spans="1:27">
      <c r="A8" t="s">
        <v>25</v>
      </c>
      <c r="B8" s="7"/>
      <c r="C8" s="7"/>
      <c r="D8" s="7"/>
      <c r="E8" t="str">
        <f t="shared" si="0"/>
        <v/>
      </c>
      <c r="F8" t="str">
        <f t="shared" si="1"/>
        <v/>
      </c>
      <c r="G8" t="str">
        <f t="shared" si="2"/>
        <v/>
      </c>
      <c r="H8" t="str">
        <f t="shared" si="3"/>
        <v/>
      </c>
      <c r="I8" t="str">
        <f t="shared" si="4"/>
        <v/>
      </c>
      <c r="J8" t="str">
        <f t="shared" si="5"/>
        <v/>
      </c>
      <c r="K8" t="str">
        <f t="shared" si="6"/>
        <v/>
      </c>
      <c r="L8" t="str">
        <f t="shared" si="7"/>
        <v/>
      </c>
      <c r="M8" t="str">
        <f t="shared" si="8"/>
        <v/>
      </c>
      <c r="N8" t="str">
        <f t="shared" si="9"/>
        <v/>
      </c>
      <c r="O8" t="str">
        <f t="shared" si="10"/>
        <v/>
      </c>
      <c r="P8" t="str">
        <f t="shared" si="11"/>
        <v/>
      </c>
    </row>
    <row r="9" spans="1:27">
      <c r="A9" t="s">
        <v>26</v>
      </c>
      <c r="B9" s="7"/>
      <c r="C9" s="7"/>
      <c r="D9" s="7"/>
      <c r="E9" t="str">
        <f t="shared" si="0"/>
        <v/>
      </c>
      <c r="F9" t="str">
        <f t="shared" si="1"/>
        <v/>
      </c>
      <c r="G9" t="str">
        <f t="shared" si="2"/>
        <v/>
      </c>
      <c r="H9" t="str">
        <f t="shared" si="3"/>
        <v/>
      </c>
      <c r="I9" t="str">
        <f t="shared" si="4"/>
        <v/>
      </c>
      <c r="J9" t="str">
        <f t="shared" si="5"/>
        <v/>
      </c>
      <c r="K9" t="str">
        <f t="shared" si="6"/>
        <v/>
      </c>
      <c r="L9" t="str">
        <f t="shared" si="7"/>
        <v/>
      </c>
      <c r="M9" t="str">
        <f t="shared" si="8"/>
        <v/>
      </c>
      <c r="N9" t="str">
        <f t="shared" si="9"/>
        <v/>
      </c>
      <c r="O9" t="str">
        <f t="shared" si="10"/>
        <v/>
      </c>
      <c r="P9" t="str">
        <f t="shared" si="11"/>
        <v/>
      </c>
    </row>
    <row r="10" spans="1:27">
      <c r="A10" t="s">
        <v>27</v>
      </c>
      <c r="B10" s="7"/>
      <c r="C10" s="7"/>
      <c r="D10" s="7"/>
      <c r="E10" t="str">
        <f t="shared" si="0"/>
        <v/>
      </c>
      <c r="F10" t="str">
        <f t="shared" si="1"/>
        <v/>
      </c>
      <c r="G10" t="str">
        <f t="shared" si="2"/>
        <v/>
      </c>
      <c r="H10" t="str">
        <f t="shared" si="3"/>
        <v/>
      </c>
      <c r="I10" t="str">
        <f t="shared" si="4"/>
        <v/>
      </c>
      <c r="J10" t="str">
        <f t="shared" si="5"/>
        <v/>
      </c>
      <c r="K10" t="str">
        <f t="shared" si="6"/>
        <v/>
      </c>
      <c r="L10" t="str">
        <f t="shared" si="7"/>
        <v/>
      </c>
      <c r="M10" t="str">
        <f t="shared" si="8"/>
        <v/>
      </c>
      <c r="N10" t="str">
        <f t="shared" si="9"/>
        <v/>
      </c>
      <c r="O10" t="str">
        <f t="shared" si="10"/>
        <v/>
      </c>
      <c r="P10" t="str">
        <f t="shared" si="11"/>
        <v/>
      </c>
    </row>
    <row r="11" spans="1:27">
      <c r="A11" t="s">
        <v>28</v>
      </c>
      <c r="B11" s="7"/>
      <c r="C11" s="7"/>
      <c r="D11" s="7"/>
      <c r="E11" t="str">
        <f t="shared" si="0"/>
        <v/>
      </c>
      <c r="F11" t="str">
        <f t="shared" si="1"/>
        <v/>
      </c>
      <c r="G11" t="str">
        <f t="shared" si="2"/>
        <v/>
      </c>
      <c r="H11" t="str">
        <f t="shared" si="3"/>
        <v/>
      </c>
      <c r="I11" t="str">
        <f t="shared" si="4"/>
        <v/>
      </c>
      <c r="J11" t="str">
        <f t="shared" si="5"/>
        <v/>
      </c>
      <c r="K11" t="str">
        <f t="shared" si="6"/>
        <v/>
      </c>
      <c r="L11" t="str">
        <f t="shared" si="7"/>
        <v/>
      </c>
      <c r="M11" t="str">
        <f t="shared" si="8"/>
        <v/>
      </c>
      <c r="N11" t="str">
        <f t="shared" si="9"/>
        <v/>
      </c>
      <c r="O11" t="str">
        <f t="shared" si="10"/>
        <v/>
      </c>
      <c r="P11" t="str">
        <f t="shared" si="11"/>
        <v/>
      </c>
    </row>
    <row r="12" spans="1:27">
      <c r="A12" t="s">
        <v>29</v>
      </c>
      <c r="B12" s="7"/>
      <c r="C12" s="7"/>
      <c r="D12" s="7"/>
      <c r="E12" t="str">
        <f t="shared" si="0"/>
        <v/>
      </c>
      <c r="F12" t="str">
        <f t="shared" si="1"/>
        <v/>
      </c>
      <c r="G12" t="str">
        <f t="shared" si="2"/>
        <v/>
      </c>
      <c r="H12" t="str">
        <f t="shared" si="3"/>
        <v/>
      </c>
      <c r="I12" t="str">
        <f t="shared" si="4"/>
        <v/>
      </c>
      <c r="J12" t="str">
        <f t="shared" si="5"/>
        <v/>
      </c>
      <c r="K12" t="str">
        <f t="shared" si="6"/>
        <v/>
      </c>
      <c r="L12" t="str">
        <f t="shared" si="7"/>
        <v/>
      </c>
      <c r="M12" t="str">
        <f t="shared" si="8"/>
        <v/>
      </c>
      <c r="N12" t="str">
        <f t="shared" si="9"/>
        <v/>
      </c>
      <c r="O12" t="str">
        <f t="shared" si="10"/>
        <v/>
      </c>
      <c r="P12" t="str">
        <f t="shared" si="11"/>
        <v/>
      </c>
    </row>
    <row r="13" spans="1:27">
      <c r="A13" t="s">
        <v>30</v>
      </c>
      <c r="B13" s="7"/>
      <c r="C13" s="7"/>
      <c r="D13" s="7"/>
      <c r="E13" t="str">
        <f t="shared" si="0"/>
        <v/>
      </c>
      <c r="F13" t="str">
        <f t="shared" si="1"/>
        <v/>
      </c>
      <c r="G13" t="str">
        <f t="shared" si="2"/>
        <v/>
      </c>
      <c r="H13" t="str">
        <f t="shared" si="3"/>
        <v/>
      </c>
      <c r="I13" t="str">
        <f t="shared" si="4"/>
        <v/>
      </c>
      <c r="J13" t="str">
        <f t="shared" si="5"/>
        <v/>
      </c>
      <c r="K13" t="str">
        <f t="shared" si="6"/>
        <v/>
      </c>
      <c r="L13" t="str">
        <f t="shared" si="7"/>
        <v/>
      </c>
      <c r="M13" t="str">
        <f t="shared" si="8"/>
        <v/>
      </c>
      <c r="N13" t="str">
        <f t="shared" si="9"/>
        <v/>
      </c>
      <c r="O13" t="str">
        <f t="shared" si="10"/>
        <v/>
      </c>
      <c r="P13" t="str">
        <f t="shared" si="11"/>
        <v/>
      </c>
    </row>
    <row r="14" spans="1:27">
      <c r="A14" t="s">
        <v>31</v>
      </c>
      <c r="B14" s="7"/>
      <c r="C14" s="7"/>
      <c r="D14" s="7"/>
      <c r="E14" t="str">
        <f t="shared" si="0"/>
        <v/>
      </c>
      <c r="F14" t="str">
        <f t="shared" si="1"/>
        <v/>
      </c>
      <c r="G14" t="str">
        <f t="shared" si="2"/>
        <v/>
      </c>
      <c r="H14" t="str">
        <f t="shared" si="3"/>
        <v/>
      </c>
      <c r="I14" t="str">
        <f t="shared" si="4"/>
        <v/>
      </c>
      <c r="J14" t="str">
        <f t="shared" si="5"/>
        <v/>
      </c>
      <c r="K14" t="str">
        <f t="shared" si="6"/>
        <v/>
      </c>
      <c r="L14" t="str">
        <f t="shared" si="7"/>
        <v/>
      </c>
      <c r="M14" t="str">
        <f t="shared" si="8"/>
        <v/>
      </c>
      <c r="N14" t="str">
        <f t="shared" si="9"/>
        <v/>
      </c>
      <c r="O14" t="str">
        <f t="shared" si="10"/>
        <v/>
      </c>
      <c r="P14" t="str">
        <f t="shared" si="11"/>
        <v/>
      </c>
    </row>
    <row r="15" spans="1:27">
      <c r="A15" t="s">
        <v>32</v>
      </c>
      <c r="B15" s="7"/>
      <c r="C15" s="7"/>
      <c r="D15" s="7"/>
      <c r="E15" t="str">
        <f t="shared" si="0"/>
        <v/>
      </c>
      <c r="F15" t="str">
        <f t="shared" si="1"/>
        <v/>
      </c>
      <c r="G15" t="str">
        <f t="shared" si="2"/>
        <v/>
      </c>
      <c r="H15" t="str">
        <f t="shared" si="3"/>
        <v/>
      </c>
      <c r="I15" t="str">
        <f t="shared" si="4"/>
        <v/>
      </c>
      <c r="J15" t="str">
        <f t="shared" si="5"/>
        <v/>
      </c>
      <c r="K15" t="str">
        <f t="shared" si="6"/>
        <v/>
      </c>
      <c r="L15" t="str">
        <f t="shared" si="7"/>
        <v/>
      </c>
      <c r="M15" t="str">
        <f t="shared" si="8"/>
        <v/>
      </c>
      <c r="N15" t="str">
        <f t="shared" si="9"/>
        <v/>
      </c>
      <c r="O15" t="str">
        <f t="shared" si="10"/>
        <v/>
      </c>
      <c r="P15" t="str">
        <f t="shared" si="11"/>
        <v/>
      </c>
    </row>
    <row r="16" spans="1:27" ht="46.5">
      <c r="A16" s="5" t="s">
        <v>33</v>
      </c>
      <c r="B16" s="2">
        <f>SUM(B4:B15)</f>
        <v>0</v>
      </c>
      <c r="C16" s="3"/>
      <c r="D16" s="3"/>
      <c r="E16" s="3" t="str">
        <f t="shared" si="0"/>
        <v/>
      </c>
      <c r="F16" s="3" t="str">
        <f t="shared" si="1"/>
        <v/>
      </c>
      <c r="G16" s="3" t="str">
        <f t="shared" si="2"/>
        <v/>
      </c>
      <c r="H16" s="3"/>
      <c r="I16" s="4">
        <f>SUM(I4:I15)</f>
        <v>0</v>
      </c>
      <c r="J16" s="4">
        <f t="shared" ref="J16:P16" si="12">SUM(J4:J15)</f>
        <v>0</v>
      </c>
      <c r="K16" s="4">
        <f t="shared" si="12"/>
        <v>0</v>
      </c>
      <c r="L16" s="4">
        <f t="shared" si="12"/>
        <v>0</v>
      </c>
      <c r="M16" s="4">
        <f t="shared" si="12"/>
        <v>0</v>
      </c>
      <c r="N16" s="4">
        <f t="shared" si="12"/>
        <v>0</v>
      </c>
      <c r="O16" s="4">
        <f t="shared" si="12"/>
        <v>0</v>
      </c>
      <c r="P16" s="4">
        <f t="shared" si="12"/>
        <v>0</v>
      </c>
    </row>
    <row r="18" spans="1:16">
      <c r="A18" s="9"/>
      <c r="B18" s="10"/>
      <c r="C18" s="11" t="s">
        <v>35</v>
      </c>
      <c r="D18" s="12"/>
      <c r="I18" s="13" t="s">
        <v>36</v>
      </c>
      <c r="J18" s="14"/>
      <c r="K18" s="11" t="s">
        <v>37</v>
      </c>
      <c r="L18" s="12"/>
      <c r="M18" s="13" t="s">
        <v>38</v>
      </c>
      <c r="N18" s="14"/>
      <c r="O18" s="11" t="s">
        <v>39</v>
      </c>
      <c r="P18" s="12"/>
    </row>
    <row r="19" spans="1:16">
      <c r="A19" s="9"/>
      <c r="B19" s="10" t="s">
        <v>40</v>
      </c>
      <c r="C19" s="15" t="s">
        <v>34</v>
      </c>
      <c r="D19" s="16" t="s">
        <v>8</v>
      </c>
      <c r="I19" s="17" t="s">
        <v>34</v>
      </c>
      <c r="J19" s="10" t="s">
        <v>8</v>
      </c>
      <c r="K19" s="15" t="s">
        <v>34</v>
      </c>
      <c r="L19" s="16" t="s">
        <v>8</v>
      </c>
      <c r="M19" s="17" t="s">
        <v>34</v>
      </c>
      <c r="N19" s="10" t="s">
        <v>8</v>
      </c>
      <c r="O19" s="15" t="s">
        <v>34</v>
      </c>
      <c r="P19" s="16" t="s">
        <v>8</v>
      </c>
    </row>
    <row r="20" spans="1:16">
      <c r="A20" s="18" t="s">
        <v>41</v>
      </c>
      <c r="B20" s="10">
        <v>1.7999999999999999E-2</v>
      </c>
      <c r="C20" s="15"/>
      <c r="D20" s="16"/>
      <c r="I20" s="17" t="s">
        <v>42</v>
      </c>
      <c r="J20" s="10"/>
      <c r="K20" s="15" t="s">
        <v>43</v>
      </c>
      <c r="L20" s="16"/>
      <c r="M20" s="17"/>
      <c r="N20" s="10"/>
      <c r="O20" s="15"/>
      <c r="P20" s="16"/>
    </row>
    <row r="21" spans="1:16">
      <c r="A21" s="18"/>
      <c r="B21" s="10">
        <v>1.2E-2</v>
      </c>
      <c r="C21" s="15" t="s">
        <v>42</v>
      </c>
      <c r="D21" s="16" t="s">
        <v>44</v>
      </c>
      <c r="I21" s="17" t="s">
        <v>45</v>
      </c>
      <c r="J21" s="10"/>
      <c r="K21" s="15" t="s">
        <v>46</v>
      </c>
      <c r="L21" s="16"/>
      <c r="M21" s="17" t="s">
        <v>42</v>
      </c>
      <c r="N21" s="10"/>
      <c r="O21" s="15" t="s">
        <v>43</v>
      </c>
      <c r="P21" s="16"/>
    </row>
    <row r="22" spans="1:16">
      <c r="A22" s="18"/>
      <c r="B22" s="10">
        <v>6.0000000000000001E-3</v>
      </c>
      <c r="C22" s="15" t="s">
        <v>47</v>
      </c>
      <c r="D22" s="16" t="s">
        <v>48</v>
      </c>
      <c r="I22" s="17" t="s">
        <v>46</v>
      </c>
      <c r="J22" s="10"/>
      <c r="K22" s="15" t="s">
        <v>49</v>
      </c>
      <c r="L22" s="16"/>
      <c r="M22" s="17" t="s">
        <v>45</v>
      </c>
      <c r="N22" s="10"/>
      <c r="O22" s="15" t="s">
        <v>46</v>
      </c>
      <c r="P22" s="16"/>
    </row>
    <row r="23" spans="1:16">
      <c r="A23" s="18"/>
      <c r="B23" s="10">
        <v>3.0000000000000001E-3</v>
      </c>
      <c r="C23" s="15"/>
      <c r="D23" s="16"/>
      <c r="I23" s="17"/>
      <c r="J23" s="10"/>
      <c r="K23" s="15"/>
      <c r="L23" s="16"/>
      <c r="M23" s="17"/>
      <c r="N23" s="10"/>
      <c r="O23" s="15"/>
      <c r="P23" s="16"/>
    </row>
    <row r="24" spans="1:16">
      <c r="A24" s="18" t="s">
        <v>50</v>
      </c>
      <c r="B24" s="10">
        <v>3.0000000000000001E-3</v>
      </c>
      <c r="C24" s="15"/>
      <c r="D24" s="16"/>
      <c r="I24" s="17"/>
      <c r="J24" s="10"/>
      <c r="K24" s="15"/>
      <c r="L24" s="16"/>
      <c r="M24" s="17"/>
      <c r="N24" s="10"/>
      <c r="O24" s="15"/>
      <c r="P24" s="16"/>
    </row>
    <row r="25" spans="1:16">
      <c r="A25" s="18"/>
      <c r="B25" s="10">
        <v>6.0000000000000001E-3</v>
      </c>
      <c r="C25" s="15" t="s">
        <v>51</v>
      </c>
      <c r="D25" s="16" t="s">
        <v>51</v>
      </c>
      <c r="I25" s="17" t="s">
        <v>52</v>
      </c>
      <c r="J25" s="10"/>
      <c r="K25" s="15" t="s">
        <v>53</v>
      </c>
      <c r="L25" s="16"/>
      <c r="M25" s="17" t="s">
        <v>52</v>
      </c>
      <c r="N25" s="10"/>
      <c r="O25" s="15" t="s">
        <v>53</v>
      </c>
      <c r="P25" s="16"/>
    </row>
    <row r="26" spans="1:16">
      <c r="A26" s="18"/>
      <c r="B26" s="10">
        <v>1.2E-2</v>
      </c>
      <c r="C26" s="15" t="s">
        <v>54</v>
      </c>
      <c r="D26" s="16"/>
      <c r="I26" s="17" t="s">
        <v>55</v>
      </c>
      <c r="J26" s="10"/>
      <c r="K26" s="15" t="s">
        <v>56</v>
      </c>
      <c r="L26" s="16"/>
      <c r="M26" s="17" t="s">
        <v>55</v>
      </c>
      <c r="N26" s="10"/>
      <c r="O26" s="15" t="s">
        <v>56</v>
      </c>
      <c r="P26" s="16"/>
    </row>
    <row r="27" spans="1:16">
      <c r="A27" s="18"/>
      <c r="B27" s="10">
        <v>1.7999999999999999E-2</v>
      </c>
      <c r="C27" s="15"/>
      <c r="D27" s="16"/>
      <c r="I27" s="17" t="s">
        <v>57</v>
      </c>
      <c r="J27" s="10"/>
      <c r="K27" s="15" t="s">
        <v>57</v>
      </c>
      <c r="L27" s="16"/>
      <c r="M27" s="17" t="s">
        <v>57</v>
      </c>
      <c r="N27" s="10"/>
      <c r="O27" s="15" t="s">
        <v>57</v>
      </c>
      <c r="P27" s="16"/>
    </row>
    <row r="28" spans="1:16">
      <c r="A28" s="18"/>
      <c r="B28" s="10">
        <v>0.03</v>
      </c>
      <c r="C28" s="15"/>
      <c r="D28" s="16" t="s">
        <v>58</v>
      </c>
      <c r="I28" s="17"/>
      <c r="J28" s="10" t="s">
        <v>47</v>
      </c>
      <c r="K28" s="15"/>
      <c r="L28" s="16" t="s">
        <v>47</v>
      </c>
      <c r="M28" s="17"/>
      <c r="N28" s="10" t="s">
        <v>47</v>
      </c>
      <c r="O28" s="15"/>
      <c r="P28" s="16" t="s">
        <v>47</v>
      </c>
    </row>
    <row r="29" spans="1:16">
      <c r="A29" s="18"/>
      <c r="B29" s="10">
        <v>0.06</v>
      </c>
      <c r="C29" s="15"/>
      <c r="D29" s="16" t="s">
        <v>59</v>
      </c>
      <c r="I29" s="17"/>
      <c r="J29" s="10" t="s">
        <v>51</v>
      </c>
      <c r="K29" s="15"/>
      <c r="L29" s="16" t="s">
        <v>51</v>
      </c>
      <c r="M29" s="17"/>
      <c r="N29" s="10" t="s">
        <v>51</v>
      </c>
      <c r="O29" s="15"/>
      <c r="P29" s="16" t="s">
        <v>51</v>
      </c>
    </row>
    <row r="30" spans="1:16">
      <c r="A30" s="18"/>
      <c r="B30" s="10">
        <v>0.09</v>
      </c>
      <c r="C30" s="15"/>
      <c r="D30" s="16"/>
      <c r="I30" s="17"/>
      <c r="J30" s="10" t="s">
        <v>54</v>
      </c>
      <c r="K30" s="15"/>
      <c r="L30" s="16" t="s">
        <v>54</v>
      </c>
      <c r="M30" s="17"/>
      <c r="N30" s="10" t="s">
        <v>54</v>
      </c>
      <c r="O30" s="15"/>
      <c r="P30" s="16" t="s">
        <v>54</v>
      </c>
    </row>
  </sheetData>
  <mergeCells count="7">
    <mergeCell ref="A20:A23"/>
    <mergeCell ref="A24:A30"/>
    <mergeCell ref="I18:J18"/>
    <mergeCell ref="K18:L18"/>
    <mergeCell ref="M18:N18"/>
    <mergeCell ref="O18:P18"/>
    <mergeCell ref="C18:D18"/>
  </mergeCells>
  <dataValidations count="1">
    <dataValidation type="list" allowBlank="1" showInputMessage="1" showErrorMessage="1" sqref="A1">
      <formula1>$AA$1:$AA$6</formula1>
    </dataValidation>
  </dataValidations>
  <pageMargins left="0.16041666666666668" right="0.70866141732283472" top="3.1102362204724412" bottom="0.74803149606299213" header="0.31496062992125984" footer="0.31496062992125984"/>
  <pageSetup paperSize="9" scale="46" orientation="landscape" r:id="rId1"/>
  <headerFooter>
    <oddHeader>&amp;L&amp;G
C/ Francisco Fernáncez Ordóñez, 1 (local)
13170 - Miguelturra (Ciudad Real)
926 242 812 - 695 190 825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RENTABILIDAD CALIDAD DE LECHE</vt:lpstr>
      <vt:lpstr>'RENTABILIDAD CALIDAD DE LECHE'!Área_de_impresión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 Rosal Toledano</dc:creator>
  <cp:lastModifiedBy>ALBERTO A</cp:lastModifiedBy>
  <cp:lastPrinted>2013-01-31T08:07:04Z</cp:lastPrinted>
  <dcterms:created xsi:type="dcterms:W3CDTF">2013-01-30T17:42:36Z</dcterms:created>
  <dcterms:modified xsi:type="dcterms:W3CDTF">2013-01-31T16:10:13Z</dcterms:modified>
</cp:coreProperties>
</file>